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definedNames>
    <definedName name="AFTER_FLIGHT">Лист1!$C$5</definedName>
    <definedName name="AIR_TIME">Лист1!$A$5</definedName>
    <definedName name="DAY_CUR">Лист1!$B$21</definedName>
    <definedName name="DAY_NEXT">Лист1!$B$23</definedName>
    <definedName name="END">Лист1!$D$5</definedName>
    <definedName name="ENGINE_END">Лист1!$F$2</definedName>
    <definedName name="ENGINE_START">Лист1!$C$2</definedName>
    <definedName name="FLIGHT_TIME">Лист1!$B$5</definedName>
    <definedName name="LANDING">Лист1!$E$2</definedName>
    <definedName name="MSK">Лист1!$G$2</definedName>
    <definedName name="NIGHT_CUR">Лист1!$B$22</definedName>
    <definedName name="NIGHT_PREV">Лист1!$B$20</definedName>
    <definedName name="SHIFT">Лист1!$H$2</definedName>
    <definedName name="START">Лист1!$B$2</definedName>
    <definedName name="START_MSK">Лист1!$A$2</definedName>
    <definedName name="TAKEOFF">Лист1!$D$2</definedName>
    <definedName name="WORK_TIME">Лист1!$E$5</definedName>
  </definedNames>
  <calcPr calcId="145621"/>
</workbook>
</file>

<file path=xl/calcChain.xml><?xml version="1.0" encoding="utf-8"?>
<calcChain xmlns="http://schemas.openxmlformats.org/spreadsheetml/2006/main">
  <c r="B9" i="1" l="1"/>
  <c r="C5" i="1" l="1"/>
  <c r="D5" i="1" s="1"/>
  <c r="B5" i="1"/>
  <c r="A5" i="1"/>
  <c r="B2" i="1"/>
  <c r="B20" i="1"/>
  <c r="B23" i="1"/>
  <c r="B22" i="1"/>
  <c r="B21" i="1"/>
  <c r="C23" i="1" l="1"/>
  <c r="C22" i="1"/>
  <c r="E5" i="1"/>
  <c r="C20" i="1"/>
  <c r="C21" i="1"/>
  <c r="C9" i="1" l="1"/>
  <c r="C24" i="1"/>
</calcChain>
</file>

<file path=xl/sharedStrings.xml><?xml version="1.0" encoding="utf-8"?>
<sst xmlns="http://schemas.openxmlformats.org/spreadsheetml/2006/main" count="27" uniqueCount="27">
  <si>
    <t>Летное время</t>
  </si>
  <si>
    <t>Полетное время</t>
  </si>
  <si>
    <t>Рабочее время</t>
  </si>
  <si>
    <t>Послеполетный разбор</t>
  </si>
  <si>
    <t>Био Ночь</t>
  </si>
  <si>
    <t>Био День</t>
  </si>
  <si>
    <t>Окончание рабочего времени</t>
  </si>
  <si>
    <t>Время прохождения медосмотра - Московское время, все остальное - Гринвича. Разница - 4 часа.</t>
  </si>
  <si>
    <t>Летное время от Взлета до Посадки</t>
  </si>
  <si>
    <t>Полетное время от Запуска двигателей до выключения двигателей</t>
  </si>
  <si>
    <t>Послеполетный разбор = 0:30 минут + разница между посадкой и выключением двигателей</t>
  </si>
  <si>
    <t>Рабочее время = разница между окончанием Послеполетного разбора и Временем прохождением Медосмотра</t>
  </si>
  <si>
    <t xml:space="preserve">Био День = Количество рабочего времени, приходящегося на период 06-00 до 22-00 (время московское) </t>
  </si>
  <si>
    <t xml:space="preserve">Био Ночь = Количество рабочего времени, приходящегося на период с 22-00 до 06-00 (время московское) </t>
  </si>
  <si>
    <t>Время прохождения медосмотра, GMT+4</t>
  </si>
  <si>
    <t>Время запуска двигателей, GMT</t>
  </si>
  <si>
    <t>Взлет, GMT</t>
  </si>
  <si>
    <t>Посадка, GMT</t>
  </si>
  <si>
    <t>Время выключения двигателей, GMT</t>
  </si>
  <si>
    <t>Поправка GMT+4</t>
  </si>
  <si>
    <t>Поправка 30 мин</t>
  </si>
  <si>
    <t>TOTAL WORK TIME</t>
  </si>
  <si>
    <t>BIO NIGHT PREV</t>
  </si>
  <si>
    <t>BIO DAY CUR</t>
  </si>
  <si>
    <t>BIO NIGHT CUR</t>
  </si>
  <si>
    <t>BIO DAY NEXT</t>
  </si>
  <si>
    <t>Время прохождения медосмотра, GMT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</si>
</sst>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dd/mm/yyyy\,\ h:mm;@"/>
    <numFmt numFmtId="166" formatCode="[$-F400]h:mm:ss\ AM/PM"/>
    <numFmt numFmtId="167" formatCode="[h]:mm;@"/>
  </numFmts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NumberFormat="1"/>
    <xf numFmtId="20" fontId="0" fillId="0" borderId="0" xfId="0" applyNumberFormat="1"/>
    <xf numFmtId="0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0" xfId="0" applyNumberFormat="1" applyAlignment="1">
      <alignment horizontal="left"/>
    </xf>
    <xf numFmtId="166" fontId="0" fillId="0" borderId="0" xfId="0" applyNumberFormat="1" applyAlignment="1">
      <alignment horizontal="left"/>
    </xf>
    <xf numFmtId="167" fontId="0" fillId="0" borderId="1" xfId="0" applyNumberFormat="1" applyBorder="1" applyAlignment="1">
      <alignment horizontal="center" vertical="center"/>
    </xf>
    <xf numFmtId="167" fontId="0" fillId="0" borderId="0" xfId="0" applyNumberFormat="1" applyAlignment="1">
      <alignment horizontal="left"/>
    </xf>
    <xf numFmtId="167" fontId="0" fillId="0" borderId="0" xfId="0" applyNumberFormat="1" applyAlignment="1">
      <alignment horizontal="left" vertical="center"/>
    </xf>
    <xf numFmtId="0" fontId="0" fillId="0" borderId="2" xfId="0" applyBorder="1"/>
    <xf numFmtId="165" fontId="0" fillId="0" borderId="2" xfId="0" applyNumberFormat="1" applyBorder="1" applyAlignment="1">
      <alignment horizontal="left" vertical="center"/>
    </xf>
    <xf numFmtId="167" fontId="0" fillId="0" borderId="2" xfId="0" applyNumberFormat="1" applyBorder="1" applyAlignment="1">
      <alignment horizontal="left"/>
    </xf>
    <xf numFmtId="165" fontId="1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zoomScaleNormal="100" workbookViewId="0">
      <selection activeCell="A2" sqref="A2"/>
    </sheetView>
  </sheetViews>
  <sheetFormatPr defaultRowHeight="15" x14ac:dyDescent="0.25"/>
  <cols>
    <col min="1" max="1" width="18.7109375" customWidth="1"/>
    <col min="2" max="2" width="18.140625" customWidth="1"/>
    <col min="3" max="3" width="26.42578125" customWidth="1"/>
    <col min="4" max="4" width="18.5703125" customWidth="1"/>
    <col min="5" max="5" width="18" customWidth="1"/>
    <col min="6" max="7" width="22.5703125" customWidth="1"/>
    <col min="8" max="8" width="21.42578125" customWidth="1"/>
    <col min="9" max="9" width="11.140625" customWidth="1"/>
    <col min="10" max="10" width="20.28515625" customWidth="1"/>
  </cols>
  <sheetData>
    <row r="1" spans="1:12" s="1" customFormat="1" ht="63" customHeight="1" x14ac:dyDescent="0.25">
      <c r="A1" s="3" t="s">
        <v>14</v>
      </c>
      <c r="B1" s="3" t="s">
        <v>26</v>
      </c>
      <c r="C1" s="3" t="s">
        <v>15</v>
      </c>
      <c r="D1" s="3" t="s">
        <v>16</v>
      </c>
      <c r="E1" s="3" t="s">
        <v>17</v>
      </c>
      <c r="F1" s="3" t="s">
        <v>18</v>
      </c>
      <c r="G1" s="3" t="s">
        <v>19</v>
      </c>
      <c r="H1" s="3" t="s">
        <v>20</v>
      </c>
    </row>
    <row r="2" spans="1:12" x14ac:dyDescent="0.25">
      <c r="A2" s="10">
        <v>41649.277777777781</v>
      </c>
      <c r="B2" s="19">
        <f>START_MSK-MSK</f>
        <v>41649.111111111117</v>
      </c>
      <c r="C2" s="10">
        <v>41649.166666666664</v>
      </c>
      <c r="D2" s="10">
        <v>41649.25</v>
      </c>
      <c r="E2" s="10">
        <v>41650.5</v>
      </c>
      <c r="F2" s="10">
        <v>41650.679166666669</v>
      </c>
      <c r="G2" s="5">
        <v>0.16666666666666666</v>
      </c>
      <c r="H2" s="5">
        <v>2.0833333333333332E-2</v>
      </c>
    </row>
    <row r="3" spans="1:12" x14ac:dyDescent="0.25">
      <c r="H3" s="6"/>
      <c r="J3" s="7"/>
    </row>
    <row r="4" spans="1:12" s="2" customFormat="1" ht="43.5" customHeight="1" x14ac:dyDescent="0.25">
      <c r="A4" s="4" t="s">
        <v>0</v>
      </c>
      <c r="B4" s="4" t="s">
        <v>1</v>
      </c>
      <c r="C4" s="3" t="s">
        <v>3</v>
      </c>
      <c r="D4" s="3" t="s">
        <v>6</v>
      </c>
      <c r="E4" s="4" t="s">
        <v>2</v>
      </c>
      <c r="H4" s="8"/>
      <c r="J4" s="9"/>
    </row>
    <row r="5" spans="1:12" x14ac:dyDescent="0.25">
      <c r="A5" s="13">
        <f>LANDING-TAKEOFF</f>
        <v>1.25</v>
      </c>
      <c r="B5" s="13">
        <f>ENGINE_END-ENGINE_START</f>
        <v>1.5125000000043656</v>
      </c>
      <c r="C5" s="13">
        <f>ENGINE_END-LANDING+SHIFT</f>
        <v>0.20000000000194026</v>
      </c>
      <c r="D5" s="10">
        <f>ENGINE_END+C5</f>
        <v>41650.879166666673</v>
      </c>
      <c r="E5" s="13">
        <f>END-START</f>
        <v>1.7680555555562023</v>
      </c>
      <c r="H5" s="6"/>
    </row>
    <row r="8" spans="1:12" x14ac:dyDescent="0.25">
      <c r="B8" s="4" t="s">
        <v>5</v>
      </c>
      <c r="C8" s="4" t="s">
        <v>4</v>
      </c>
    </row>
    <row r="9" spans="1:12" x14ac:dyDescent="0.25">
      <c r="B9" s="13">
        <f>C21+C23</f>
        <v>1.2958333333372138</v>
      </c>
      <c r="C9" s="13">
        <f>C20+C22</f>
        <v>0.47222222221898846</v>
      </c>
    </row>
    <row r="12" spans="1:12" x14ac:dyDescent="0.25">
      <c r="A12" t="s">
        <v>7</v>
      </c>
    </row>
    <row r="13" spans="1:12" x14ac:dyDescent="0.25">
      <c r="A13" t="s">
        <v>8</v>
      </c>
    </row>
    <row r="14" spans="1:12" x14ac:dyDescent="0.25">
      <c r="A14" t="s">
        <v>9</v>
      </c>
    </row>
    <row r="15" spans="1:12" x14ac:dyDescent="0.25">
      <c r="A15" t="s">
        <v>10</v>
      </c>
      <c r="J15" s="12"/>
      <c r="K15" s="12"/>
      <c r="L15" s="12"/>
    </row>
    <row r="16" spans="1:12" x14ac:dyDescent="0.25">
      <c r="A16" t="s">
        <v>11</v>
      </c>
      <c r="J16" s="12"/>
      <c r="K16" s="12"/>
      <c r="L16" s="12"/>
    </row>
    <row r="17" spans="1:12" x14ac:dyDescent="0.25">
      <c r="A17" t="s">
        <v>12</v>
      </c>
      <c r="K17" s="12"/>
      <c r="L17" s="12"/>
    </row>
    <row r="18" spans="1:12" x14ac:dyDescent="0.25">
      <c r="A18" t="s">
        <v>13</v>
      </c>
      <c r="J18" s="12"/>
      <c r="K18" s="12"/>
      <c r="L18" s="12"/>
    </row>
    <row r="20" spans="1:12" x14ac:dyDescent="0.25">
      <c r="A20" t="s">
        <v>22</v>
      </c>
      <c r="B20" s="11">
        <f>DATE(YEAR(A2),MONTH(A2),DAY(A2))-1+TIME(22,0,0)</f>
        <v>41648.916666666664</v>
      </c>
      <c r="C20" s="14">
        <f>IF(START&lt;DAY_CUR,DAY_CUR-START,0)</f>
        <v>0.13888888888322981</v>
      </c>
    </row>
    <row r="21" spans="1:12" x14ac:dyDescent="0.25">
      <c r="A21" t="s">
        <v>23</v>
      </c>
      <c r="B21" s="11">
        <f>DATE(YEAR(A2),MONTH(A2),DAY(A2))+TIME(6,0,0)</f>
        <v>41649.25</v>
      </c>
      <c r="C21" s="14">
        <f>IF(START&lt;DAY_CUR,IF(END&gt;NIGHT_CUR,NIGHT_CUR-DAY_CUR,END-DAY_CUR),NIGHT_CUR-START)</f>
        <v>0.66666666666424135</v>
      </c>
    </row>
    <row r="22" spans="1:12" x14ac:dyDescent="0.25">
      <c r="A22" t="s">
        <v>24</v>
      </c>
      <c r="B22" s="11">
        <f>DATE(YEAR(A2),MONTH(A2),DAY(A2))+TIME(22,0,0)</f>
        <v>41649.916666666664</v>
      </c>
      <c r="C22" s="14">
        <f>IF(END&lt;NIGHT_CUR,0,IF(END&gt;DAY_NEXT,DAY_NEXT-NIGHT_CUR,END-NIGHT_CUR))</f>
        <v>0.33333333333575865</v>
      </c>
    </row>
    <row r="23" spans="1:12" x14ac:dyDescent="0.25">
      <c r="A23" s="16" t="s">
        <v>25</v>
      </c>
      <c r="B23" s="17">
        <f>DATE(YEAR(A2),MONTH(A2),DAY(A2))+1+TIME(6,0,0)</f>
        <v>41650.25</v>
      </c>
      <c r="C23" s="18">
        <f>IF(END&gt;DAY_NEXT,END-DAY_NEXT,0)</f>
        <v>0.6291666666729725</v>
      </c>
    </row>
    <row r="24" spans="1:12" x14ac:dyDescent="0.25">
      <c r="A24" t="s">
        <v>21</v>
      </c>
      <c r="C24" s="15">
        <f>SUM(C20:C23)</f>
        <v>1.7680555555562023</v>
      </c>
    </row>
  </sheetData>
  <sheetProtection sheet="1" objects="1" scenarios="1"/>
  <protectedRanges>
    <protectedRange sqref="A2 C2 D2 E2 F2" name="Диапазон1"/>
  </protectedRange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17</vt:i4>
      </vt:variant>
    </vt:vector>
  </HeadingPairs>
  <TitlesOfParts>
    <vt:vector size="20" baseType="lpstr">
      <vt:lpstr>Лист1</vt:lpstr>
      <vt:lpstr>Лист2</vt:lpstr>
      <vt:lpstr>Лист3</vt:lpstr>
      <vt:lpstr>AFTER_FLIGHT</vt:lpstr>
      <vt:lpstr>AIR_TIME</vt:lpstr>
      <vt:lpstr>DAY_CUR</vt:lpstr>
      <vt:lpstr>DAY_NEXT</vt:lpstr>
      <vt:lpstr>END</vt:lpstr>
      <vt:lpstr>ENGINE_END</vt:lpstr>
      <vt:lpstr>ENGINE_START</vt:lpstr>
      <vt:lpstr>FLIGHT_TIME</vt:lpstr>
      <vt:lpstr>LANDING</vt:lpstr>
      <vt:lpstr>MSK</vt:lpstr>
      <vt:lpstr>NIGHT_CUR</vt:lpstr>
      <vt:lpstr>NIGHT_PREV</vt:lpstr>
      <vt:lpstr>SHIFT</vt:lpstr>
      <vt:lpstr>START</vt:lpstr>
      <vt:lpstr>START_MSK</vt:lpstr>
      <vt:lpstr>TAKEOFF</vt:lpstr>
      <vt:lpstr>WORK_TIME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A</cp:lastModifiedBy>
  <dcterms:created xsi:type="dcterms:W3CDTF">2014-01-08T17:47:13Z</dcterms:created>
  <dcterms:modified xsi:type="dcterms:W3CDTF">2014-01-10T10:49:54Z</dcterms:modified>
</cp:coreProperties>
</file>